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<sst xmlns="http://schemas.openxmlformats.org/spreadsheetml/2006/main" count="69" uniqueCount="33">
  <si>
    <t>一等</t>
  </si>
  <si>
    <t>二等</t>
  </si>
  <si>
    <t>三等</t>
  </si>
  <si>
    <t>励志</t>
  </si>
  <si>
    <t>学院</t>
  </si>
  <si>
    <t>在校生数量</t>
  </si>
  <si>
    <t>政策支持学生一等名额</t>
  </si>
  <si>
    <t>剩余一等名额</t>
  </si>
  <si>
    <t>二年级以上学生数</t>
  </si>
  <si>
    <t>占比</t>
  </si>
  <si>
    <t>508人</t>
  </si>
  <si>
    <t>土木</t>
  </si>
  <si>
    <t>建规</t>
  </si>
  <si>
    <t>环能</t>
  </si>
  <si>
    <t>经管</t>
  </si>
  <si>
    <t>电信</t>
  </si>
  <si>
    <t>材化</t>
  </si>
  <si>
    <t>数理</t>
  </si>
  <si>
    <t>外语</t>
  </si>
  <si>
    <t>艺术</t>
  </si>
  <si>
    <t>机电</t>
  </si>
  <si>
    <t>公管</t>
  </si>
  <si>
    <t>安职</t>
  </si>
  <si>
    <t>安城</t>
  </si>
  <si>
    <t>合计</t>
  </si>
  <si>
    <t>暂定</t>
  </si>
  <si>
    <t>安徽建筑大学2023-2024学年校学业奖学金名额指导分配表</t>
  </si>
  <si>
    <t>制表：学生处</t>
  </si>
  <si>
    <t>序号</t>
  </si>
  <si>
    <t>参评在校生数量</t>
  </si>
  <si>
    <t>总额</t>
  </si>
  <si>
    <t>金牛湖</t>
  </si>
  <si>
    <r>
      <t>说明：                                                                                                       1.</t>
    </r>
    <r>
      <rPr>
        <b/>
        <sz val="11"/>
        <color theme="1"/>
        <rFont val="宋体"/>
        <charset val="134"/>
        <scheme val="minor"/>
      </rPr>
      <t>校长奖学金：</t>
    </r>
    <r>
      <rPr>
        <sz val="11"/>
        <color theme="1"/>
        <rFont val="宋体"/>
        <charset val="134"/>
        <scheme val="minor"/>
      </rPr>
      <t xml:space="preserve">各学院对照评选要求，原则上按初评人选不超过1人进行推荐（注：好中选优，宁缺毋滥，若多人符合条件亦可推荐，但总数不超过2人，无符合条件的无需上报）；                                                                      2.学业奖学金分为一等、二等、三等三个等级。一等奖学金比例为参评学生总数的2%，二等奖学金比例为参评学生总数的8%，三等奖学金比例为参评学生总数的15%；                                                                                 3.金牛湖校区学业奖学金：分为一等、二等、三等三个等级。一等奖学金比例为参评学生总数的5%，二等奖学金比例为参评学生总数的10%，三等奖学金比例为参评学生总数的25%；                                                                                                                                                                4.各学院按照评选比例：在指导性名额指标范围内进行评定，上一等级名额未评满时，可向下一等级顺延，但总额不得超过各学院参评基数的25%。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</si>
</sst>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R27"/>
  <sheetViews>
    <sheetView workbookViewId="0">
      <selection activeCell="O11" sqref="O11"/>
    </sheetView>
  </sheetViews>
  <sheetFormatPr defaultColWidth="9" defaultRowHeight="13.5"/>
  <cols>
    <col min="3" max="3" width="17.25" customWidth="1"/>
    <col min="4" max="4" width="15.375" customWidth="1"/>
    <col min="5" max="5" width="14.375" customWidth="1"/>
    <col min="6" max="6" width="15.125" customWidth="1"/>
    <col min="7" max="8" width="11.25" customWidth="1"/>
    <col min="9" max="9" width="12.625"/>
    <col min="10" max="13" width="15.75" customWidth="1"/>
    <col min="14" max="14" width="12.625"/>
    <col min="16" max="17" width="12.625"/>
  </cols>
  <sheetData>
    <row r="3" spans="2:8">
      <c r="B3" t="s">
        <v>0</v>
      </c>
      <c r="C3" t="s">
        <v>1</v>
      </c>
      <c r="D3" t="s">
        <v>2</v>
      </c>
      <c r="E3">
        <v>3643</v>
      </c>
      <c r="H3" s="16" t="s">
        <v>3</v>
      </c>
    </row>
    <row r="4" spans="2:8">
      <c r="B4">
        <v>1457</v>
      </c>
      <c r="C4">
        <v>1093</v>
      </c>
      <c r="D4">
        <v>1093</v>
      </c>
      <c r="E4">
        <f>SUM(B4:D4)</f>
        <v>3643</v>
      </c>
      <c r="H4" s="16">
        <v>508</v>
      </c>
    </row>
    <row r="6" spans="2:5">
      <c r="B6">
        <f>B4*2250</f>
        <v>3278250</v>
      </c>
      <c r="C6">
        <f>C4*1500</f>
        <v>1639500</v>
      </c>
      <c r="D6">
        <f>D4*1000</f>
        <v>1093000</v>
      </c>
      <c r="E6">
        <f>SUM(B6:D6)</f>
        <v>6010750</v>
      </c>
    </row>
    <row r="10" ht="28.5" spans="2:17">
      <c r="B10" s="7" t="s">
        <v>4</v>
      </c>
      <c r="C10" s="8" t="s">
        <v>5</v>
      </c>
      <c r="D10" s="8" t="s">
        <v>6</v>
      </c>
      <c r="E10" s="7" t="s">
        <v>7</v>
      </c>
      <c r="F10" s="7" t="s">
        <v>0</v>
      </c>
      <c r="G10" s="7" t="s">
        <v>1</v>
      </c>
      <c r="H10" s="7" t="s">
        <v>2</v>
      </c>
      <c r="N10" t="s">
        <v>3</v>
      </c>
      <c r="O10" s="17" t="s">
        <v>8</v>
      </c>
      <c r="P10" t="s">
        <v>9</v>
      </c>
      <c r="Q10" t="s">
        <v>10</v>
      </c>
    </row>
    <row r="11" ht="20" customHeight="1" spans="2:18">
      <c r="B11" s="10" t="s">
        <v>11</v>
      </c>
      <c r="C11" s="10">
        <v>2629</v>
      </c>
      <c r="D11" s="10">
        <v>108</v>
      </c>
      <c r="E11" s="10">
        <f>I11*542</f>
        <v>76.8149865229111</v>
      </c>
      <c r="F11" s="10">
        <f>I11*1457</f>
        <v>206.493423180593</v>
      </c>
      <c r="G11" s="10">
        <f>I11*1093</f>
        <v>154.905498652291</v>
      </c>
      <c r="H11" s="10">
        <v>155</v>
      </c>
      <c r="I11" s="10">
        <f>C11/18550</f>
        <v>0.141725067385445</v>
      </c>
      <c r="J11" s="18">
        <v>93</v>
      </c>
      <c r="K11" s="18">
        <f>J11-E11</f>
        <v>16.1850134770889</v>
      </c>
      <c r="L11" s="18">
        <f>SUM(D11+J11)</f>
        <v>201</v>
      </c>
      <c r="M11" s="18"/>
      <c r="N11" t="s">
        <v>11</v>
      </c>
      <c r="O11">
        <v>1937</v>
      </c>
      <c r="P11">
        <f>O11/13371</f>
        <v>0.14486575424426</v>
      </c>
      <c r="Q11">
        <f>P11*508</f>
        <v>73.5918031560841</v>
      </c>
      <c r="R11">
        <v>74</v>
      </c>
    </row>
    <row r="12" ht="20" customHeight="1" spans="2:18">
      <c r="B12" s="10" t="s">
        <v>12</v>
      </c>
      <c r="C12" s="10">
        <v>968</v>
      </c>
      <c r="D12" s="10">
        <v>15</v>
      </c>
      <c r="E12" s="10">
        <f t="shared" ref="E12:E23" si="0">I12*542</f>
        <v>28.2833423180593</v>
      </c>
      <c r="F12" s="10">
        <f t="shared" ref="F12:F24" si="1">I12*1457</f>
        <v>76.031051212938</v>
      </c>
      <c r="G12" s="10">
        <f t="shared" ref="G12:G23" si="2">I12*1093</f>
        <v>57.0363342318059</v>
      </c>
      <c r="H12" s="11">
        <v>56</v>
      </c>
      <c r="I12" s="10">
        <f t="shared" ref="I12:I23" si="3">C12/18550</f>
        <v>0.0521832884097035</v>
      </c>
      <c r="J12" s="18">
        <v>20</v>
      </c>
      <c r="K12" s="18">
        <f t="shared" ref="K12:K23" si="4">J12-E12</f>
        <v>-8.2833423180593</v>
      </c>
      <c r="L12" s="18">
        <f t="shared" ref="L12:L23" si="5">SUM(D12+J12)</f>
        <v>35</v>
      </c>
      <c r="M12" s="18"/>
      <c r="N12" t="s">
        <v>12</v>
      </c>
      <c r="O12">
        <v>763</v>
      </c>
      <c r="P12">
        <f t="shared" ref="P12:P24" si="6">O12/13371</f>
        <v>0.0570637947797472</v>
      </c>
      <c r="Q12">
        <f t="shared" ref="Q12:Q24" si="7">P12*508</f>
        <v>28.9884077481116</v>
      </c>
      <c r="R12">
        <v>29</v>
      </c>
    </row>
    <row r="13" ht="20" customHeight="1" spans="2:18">
      <c r="B13" s="10" t="s">
        <v>13</v>
      </c>
      <c r="C13" s="10">
        <v>1739</v>
      </c>
      <c r="D13" s="10">
        <v>73</v>
      </c>
      <c r="E13" s="10">
        <f t="shared" si="0"/>
        <v>50.8106738544474</v>
      </c>
      <c r="F13" s="10">
        <f t="shared" si="1"/>
        <v>136.58884097035</v>
      </c>
      <c r="G13" s="10">
        <f t="shared" si="2"/>
        <v>102.465067385445</v>
      </c>
      <c r="H13" s="10">
        <v>103</v>
      </c>
      <c r="I13" s="10">
        <f t="shared" si="3"/>
        <v>0.0937466307277628</v>
      </c>
      <c r="J13" s="18">
        <v>52</v>
      </c>
      <c r="K13" s="18">
        <f t="shared" si="4"/>
        <v>1.18932614555256</v>
      </c>
      <c r="L13" s="18">
        <f t="shared" si="5"/>
        <v>125</v>
      </c>
      <c r="M13" s="18"/>
      <c r="N13" t="s">
        <v>13</v>
      </c>
      <c r="O13">
        <v>1277</v>
      </c>
      <c r="P13">
        <f t="shared" si="6"/>
        <v>0.0955051978161693</v>
      </c>
      <c r="Q13">
        <f t="shared" si="7"/>
        <v>48.516640490614</v>
      </c>
      <c r="R13">
        <v>49</v>
      </c>
    </row>
    <row r="14" ht="20" customHeight="1" spans="2:18">
      <c r="B14" s="10" t="s">
        <v>14</v>
      </c>
      <c r="C14" s="10">
        <v>2572</v>
      </c>
      <c r="D14" s="10">
        <v>133</v>
      </c>
      <c r="E14" s="10">
        <f t="shared" si="0"/>
        <v>75.1495417789757</v>
      </c>
      <c r="F14" s="10">
        <f t="shared" si="1"/>
        <v>202.016388140162</v>
      </c>
      <c r="G14" s="10">
        <f t="shared" si="2"/>
        <v>151.546954177898</v>
      </c>
      <c r="H14" s="10">
        <v>153</v>
      </c>
      <c r="I14" s="10">
        <f t="shared" si="3"/>
        <v>0.138652291105121</v>
      </c>
      <c r="J14" s="18">
        <v>96</v>
      </c>
      <c r="K14" s="18">
        <f t="shared" si="4"/>
        <v>20.8504582210243</v>
      </c>
      <c r="L14" s="18">
        <f t="shared" si="5"/>
        <v>229</v>
      </c>
      <c r="M14" s="18"/>
      <c r="N14" t="s">
        <v>14</v>
      </c>
      <c r="O14">
        <v>1929</v>
      </c>
      <c r="P14">
        <f t="shared" si="6"/>
        <v>0.144267444469374</v>
      </c>
      <c r="Q14">
        <f t="shared" si="7"/>
        <v>73.287861790442</v>
      </c>
      <c r="R14">
        <v>74</v>
      </c>
    </row>
    <row r="15" ht="20" customHeight="1" spans="2:18">
      <c r="B15" s="10" t="s">
        <v>15</v>
      </c>
      <c r="C15" s="10">
        <v>2490</v>
      </c>
      <c r="D15" s="10">
        <v>107</v>
      </c>
      <c r="E15" s="10">
        <f t="shared" si="0"/>
        <v>72.7536388140162</v>
      </c>
      <c r="F15" s="10">
        <f t="shared" si="1"/>
        <v>195.575741239892</v>
      </c>
      <c r="G15" s="10">
        <f t="shared" si="2"/>
        <v>146.715363881402</v>
      </c>
      <c r="H15" s="10">
        <v>147</v>
      </c>
      <c r="I15" s="10">
        <f t="shared" si="3"/>
        <v>0.134231805929919</v>
      </c>
      <c r="J15" s="18">
        <v>93</v>
      </c>
      <c r="K15" s="18">
        <f t="shared" si="4"/>
        <v>20.2463611859838</v>
      </c>
      <c r="L15" s="18">
        <f t="shared" si="5"/>
        <v>200</v>
      </c>
      <c r="M15" s="18"/>
      <c r="N15" t="s">
        <v>15</v>
      </c>
      <c r="O15">
        <v>1936</v>
      </c>
      <c r="P15">
        <f t="shared" si="6"/>
        <v>0.144790965522399</v>
      </c>
      <c r="Q15">
        <f t="shared" si="7"/>
        <v>73.5538104853788</v>
      </c>
      <c r="R15">
        <v>74</v>
      </c>
    </row>
    <row r="16" ht="20" customHeight="1" spans="2:18">
      <c r="B16" s="10" t="s">
        <v>16</v>
      </c>
      <c r="C16" s="10">
        <v>1396</v>
      </c>
      <c r="D16" s="10">
        <v>74</v>
      </c>
      <c r="E16" s="10">
        <f t="shared" si="0"/>
        <v>40.7887870619946</v>
      </c>
      <c r="F16" s="10">
        <f t="shared" si="1"/>
        <v>109.648086253369</v>
      </c>
      <c r="G16" s="10">
        <f t="shared" si="2"/>
        <v>82.2548787061995</v>
      </c>
      <c r="H16" s="10">
        <v>83</v>
      </c>
      <c r="I16" s="10">
        <f t="shared" si="3"/>
        <v>0.0752560646900269</v>
      </c>
      <c r="J16" s="18">
        <v>35</v>
      </c>
      <c r="K16" s="18">
        <f t="shared" si="4"/>
        <v>-5.7887870619946</v>
      </c>
      <c r="L16" s="18">
        <f t="shared" si="5"/>
        <v>109</v>
      </c>
      <c r="M16" s="18"/>
      <c r="N16" t="s">
        <v>16</v>
      </c>
      <c r="O16">
        <v>997</v>
      </c>
      <c r="P16">
        <f t="shared" si="6"/>
        <v>0.0745643556951612</v>
      </c>
      <c r="Q16">
        <f t="shared" si="7"/>
        <v>37.8786926931419</v>
      </c>
      <c r="R16">
        <v>38</v>
      </c>
    </row>
    <row r="17" ht="20" customHeight="1" spans="2:18">
      <c r="B17" s="10" t="s">
        <v>17</v>
      </c>
      <c r="C17" s="10">
        <v>898</v>
      </c>
      <c r="D17" s="10">
        <v>33</v>
      </c>
      <c r="E17" s="10">
        <f t="shared" si="0"/>
        <v>26.2380592991914</v>
      </c>
      <c r="F17" s="10">
        <f t="shared" si="1"/>
        <v>70.5329380053908</v>
      </c>
      <c r="G17" s="10">
        <f t="shared" si="2"/>
        <v>52.9118059299191</v>
      </c>
      <c r="H17" s="10">
        <v>52</v>
      </c>
      <c r="I17" s="10">
        <f t="shared" si="3"/>
        <v>0.0484097035040431</v>
      </c>
      <c r="J17" s="18">
        <v>25</v>
      </c>
      <c r="K17" s="18">
        <f t="shared" si="4"/>
        <v>-1.23805929919137</v>
      </c>
      <c r="L17" s="18">
        <f t="shared" si="5"/>
        <v>58</v>
      </c>
      <c r="M17" s="18"/>
      <c r="N17" t="s">
        <v>17</v>
      </c>
      <c r="O17">
        <v>603</v>
      </c>
      <c r="P17">
        <f t="shared" si="6"/>
        <v>0.0450975992820283</v>
      </c>
      <c r="Q17">
        <f t="shared" si="7"/>
        <v>22.9095804352704</v>
      </c>
      <c r="R17">
        <v>23</v>
      </c>
    </row>
    <row r="18" ht="20" customHeight="1" spans="2:18">
      <c r="B18" s="10" t="s">
        <v>18</v>
      </c>
      <c r="C18" s="10">
        <v>367</v>
      </c>
      <c r="D18" s="10">
        <v>40</v>
      </c>
      <c r="E18" s="10">
        <f t="shared" si="0"/>
        <v>10.7231266846361</v>
      </c>
      <c r="F18" s="10">
        <f t="shared" si="1"/>
        <v>28.8258221024259</v>
      </c>
      <c r="G18" s="10">
        <f t="shared" si="2"/>
        <v>21.6243126684636</v>
      </c>
      <c r="H18" s="10">
        <v>20</v>
      </c>
      <c r="I18" s="10">
        <f t="shared" si="3"/>
        <v>0.0197843665768194</v>
      </c>
      <c r="J18" s="18">
        <v>2</v>
      </c>
      <c r="K18" s="18">
        <f t="shared" si="4"/>
        <v>-8.72312668463612</v>
      </c>
      <c r="L18" s="18">
        <f t="shared" si="5"/>
        <v>42</v>
      </c>
      <c r="M18" s="18"/>
      <c r="N18" t="s">
        <v>18</v>
      </c>
      <c r="O18">
        <v>277</v>
      </c>
      <c r="P18">
        <f t="shared" si="6"/>
        <v>0.0207164759554259</v>
      </c>
      <c r="Q18">
        <f t="shared" si="7"/>
        <v>10.5239697853564</v>
      </c>
      <c r="R18">
        <v>10</v>
      </c>
    </row>
    <row r="19" ht="20" customHeight="1" spans="2:18">
      <c r="B19" s="10" t="s">
        <v>19</v>
      </c>
      <c r="C19" s="12">
        <v>988</v>
      </c>
      <c r="D19" s="10">
        <v>28</v>
      </c>
      <c r="E19" s="10">
        <f t="shared" si="0"/>
        <v>28.8677088948787</v>
      </c>
      <c r="F19" s="10">
        <f t="shared" si="1"/>
        <v>77.6019407008086</v>
      </c>
      <c r="G19" s="10">
        <f t="shared" si="2"/>
        <v>58.2147708894879</v>
      </c>
      <c r="H19" s="10">
        <v>57</v>
      </c>
      <c r="I19" s="10">
        <f t="shared" si="3"/>
        <v>0.0532614555256065</v>
      </c>
      <c r="J19" s="18">
        <v>20</v>
      </c>
      <c r="K19" s="18">
        <f t="shared" si="4"/>
        <v>-8.86770889487871</v>
      </c>
      <c r="L19" s="18">
        <f t="shared" si="5"/>
        <v>48</v>
      </c>
      <c r="M19" s="18"/>
      <c r="N19" t="s">
        <v>19</v>
      </c>
      <c r="O19">
        <v>734</v>
      </c>
      <c r="P19">
        <f t="shared" si="6"/>
        <v>0.0548949218457857</v>
      </c>
      <c r="Q19">
        <f t="shared" si="7"/>
        <v>27.8866202976591</v>
      </c>
      <c r="R19">
        <v>27</v>
      </c>
    </row>
    <row r="20" ht="20" customHeight="1" spans="2:18">
      <c r="B20" s="10" t="s">
        <v>20</v>
      </c>
      <c r="C20" s="12">
        <v>2057</v>
      </c>
      <c r="D20" s="10">
        <v>108</v>
      </c>
      <c r="E20" s="10">
        <f t="shared" si="0"/>
        <v>60.102102425876</v>
      </c>
      <c r="F20" s="10">
        <f t="shared" si="1"/>
        <v>161.565983827493</v>
      </c>
      <c r="G20" s="10">
        <f t="shared" si="2"/>
        <v>121.202210242588</v>
      </c>
      <c r="H20" s="10">
        <v>123</v>
      </c>
      <c r="I20" s="10">
        <f t="shared" si="3"/>
        <v>0.11088948787062</v>
      </c>
      <c r="J20" s="18">
        <v>75</v>
      </c>
      <c r="K20" s="18">
        <f t="shared" si="4"/>
        <v>14.897897574124</v>
      </c>
      <c r="L20" s="18">
        <f t="shared" si="5"/>
        <v>183</v>
      </c>
      <c r="M20" s="18"/>
      <c r="N20" t="s">
        <v>20</v>
      </c>
      <c r="O20">
        <v>1561</v>
      </c>
      <c r="P20">
        <f t="shared" si="6"/>
        <v>0.11674519482462</v>
      </c>
      <c r="Q20">
        <f t="shared" si="7"/>
        <v>59.3065589709072</v>
      </c>
      <c r="R20">
        <v>59</v>
      </c>
    </row>
    <row r="21" ht="20" customHeight="1" spans="2:18">
      <c r="B21" s="10" t="s">
        <v>21</v>
      </c>
      <c r="C21" s="12">
        <v>1330</v>
      </c>
      <c r="D21" s="10">
        <v>67</v>
      </c>
      <c r="E21" s="10">
        <f t="shared" si="0"/>
        <v>38.8603773584906</v>
      </c>
      <c r="F21" s="10">
        <f t="shared" si="1"/>
        <v>104.464150943396</v>
      </c>
      <c r="G21" s="10">
        <f t="shared" si="2"/>
        <v>78.366037735849</v>
      </c>
      <c r="H21" s="10">
        <v>78</v>
      </c>
      <c r="I21" s="10">
        <f t="shared" si="3"/>
        <v>0.0716981132075472</v>
      </c>
      <c r="J21" s="18">
        <v>31</v>
      </c>
      <c r="K21" s="18">
        <f t="shared" si="4"/>
        <v>-7.86037735849057</v>
      </c>
      <c r="L21" s="18">
        <f t="shared" si="5"/>
        <v>98</v>
      </c>
      <c r="M21" s="18"/>
      <c r="N21" t="s">
        <v>21</v>
      </c>
      <c r="O21">
        <v>950</v>
      </c>
      <c r="P21">
        <f t="shared" si="6"/>
        <v>0.0710492857677062</v>
      </c>
      <c r="Q21">
        <f t="shared" si="7"/>
        <v>36.0930371699948</v>
      </c>
      <c r="R21">
        <v>36</v>
      </c>
    </row>
    <row r="22" ht="20" customHeight="1" spans="2:18">
      <c r="B22" s="12" t="s">
        <v>22</v>
      </c>
      <c r="C22" s="12">
        <v>816</v>
      </c>
      <c r="D22" s="10">
        <v>91</v>
      </c>
      <c r="E22" s="10">
        <f t="shared" si="0"/>
        <v>23.8421563342318</v>
      </c>
      <c r="F22" s="10">
        <f t="shared" si="1"/>
        <v>64.0922911051213</v>
      </c>
      <c r="G22" s="10">
        <f t="shared" si="2"/>
        <v>48.0802156334232</v>
      </c>
      <c r="H22" s="10">
        <v>48</v>
      </c>
      <c r="I22" s="10">
        <f t="shared" si="3"/>
        <v>0.043989218328841</v>
      </c>
      <c r="J22" s="18">
        <v>0</v>
      </c>
      <c r="K22" s="18">
        <f t="shared" si="4"/>
        <v>-23.8421563342318</v>
      </c>
      <c r="L22" s="18">
        <f t="shared" si="5"/>
        <v>91</v>
      </c>
      <c r="M22" s="18"/>
      <c r="N22" t="s">
        <v>22</v>
      </c>
      <c r="O22">
        <v>407</v>
      </c>
      <c r="P22">
        <f t="shared" si="6"/>
        <v>0.0304390097973226</v>
      </c>
      <c r="Q22">
        <f t="shared" si="7"/>
        <v>15.4630169770399</v>
      </c>
      <c r="R22">
        <v>15</v>
      </c>
    </row>
    <row r="23" ht="20" customHeight="1" spans="2:18">
      <c r="B23" s="12" t="s">
        <v>23</v>
      </c>
      <c r="C23" s="12">
        <v>301</v>
      </c>
      <c r="D23" s="10">
        <v>38</v>
      </c>
      <c r="E23" s="10">
        <f t="shared" si="0"/>
        <v>8.79471698113208</v>
      </c>
      <c r="F23" s="10">
        <f t="shared" si="1"/>
        <v>23.6418867924528</v>
      </c>
      <c r="G23" s="10">
        <f t="shared" si="2"/>
        <v>17.7354716981132</v>
      </c>
      <c r="H23" s="10">
        <v>18</v>
      </c>
      <c r="I23" s="10">
        <f t="shared" si="3"/>
        <v>0.0162264150943396</v>
      </c>
      <c r="J23" s="18">
        <v>0</v>
      </c>
      <c r="K23" s="18">
        <f t="shared" si="4"/>
        <v>-8.79471698113208</v>
      </c>
      <c r="L23" s="18">
        <f t="shared" si="5"/>
        <v>38</v>
      </c>
      <c r="M23" s="18"/>
      <c r="N23" t="s">
        <v>23</v>
      </c>
      <c r="O23">
        <v>0</v>
      </c>
      <c r="P23">
        <f t="shared" si="6"/>
        <v>0</v>
      </c>
      <c r="Q23">
        <f t="shared" si="7"/>
        <v>0</v>
      </c>
      <c r="R23">
        <v>0</v>
      </c>
    </row>
    <row r="24" ht="20" customHeight="1" spans="2:18">
      <c r="B24" s="12" t="s">
        <v>24</v>
      </c>
      <c r="C24" s="12">
        <f>SUM(C11:C23)</f>
        <v>18551</v>
      </c>
      <c r="D24" s="10">
        <f>SUM(D11:D23)</f>
        <v>915</v>
      </c>
      <c r="E24" s="10" t="s">
        <v>25</v>
      </c>
      <c r="F24" s="10"/>
      <c r="G24" s="12"/>
      <c r="H24" s="12"/>
      <c r="J24" s="18">
        <f>SUM(J11:J23)</f>
        <v>542</v>
      </c>
      <c r="K24" s="18"/>
      <c r="N24" t="s">
        <v>24</v>
      </c>
      <c r="O24">
        <v>13371</v>
      </c>
      <c r="P24">
        <f t="shared" si="6"/>
        <v>1</v>
      </c>
      <c r="Q24">
        <f t="shared" si="7"/>
        <v>508</v>
      </c>
      <c r="R24">
        <f>SUM(R11:R23)</f>
        <v>508</v>
      </c>
    </row>
    <row r="27" spans="5:5">
      <c r="E27">
        <v>542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tabSelected="1" workbookViewId="0">
      <selection activeCell="D20" sqref="D20"/>
    </sheetView>
  </sheetViews>
  <sheetFormatPr defaultColWidth="9" defaultRowHeight="13.5" outlineLevelCol="6"/>
  <cols>
    <col min="1" max="1" width="5.375" customWidth="1"/>
    <col min="2" max="2" width="11.5" customWidth="1"/>
    <col min="3" max="3" width="22.625" customWidth="1"/>
    <col min="4" max="4" width="14.375" customWidth="1"/>
    <col min="5" max="5" width="16.75" customWidth="1"/>
    <col min="6" max="6" width="17.125" customWidth="1"/>
    <col min="7" max="7" width="23.125" customWidth="1"/>
  </cols>
  <sheetData>
    <row r="1" ht="33" customHeight="1" spans="1:7">
      <c r="A1" s="2" t="s">
        <v>26</v>
      </c>
      <c r="B1" s="3"/>
      <c r="C1" s="3"/>
      <c r="D1" s="3"/>
      <c r="E1" s="3"/>
      <c r="F1" s="3"/>
      <c r="G1" s="3"/>
    </row>
    <row r="2" customFormat="1" ht="21" customHeight="1" spans="1:7">
      <c r="A2" s="4" t="s">
        <v>27</v>
      </c>
      <c r="B2" s="4"/>
      <c r="C2" s="5"/>
      <c r="D2" s="5"/>
      <c r="E2" s="5"/>
      <c r="F2" s="5"/>
      <c r="G2" s="5"/>
    </row>
    <row r="3" s="1" customFormat="1" ht="20.25" customHeight="1" spans="1:7">
      <c r="A3" s="6" t="s">
        <v>28</v>
      </c>
      <c r="B3" s="7" t="s">
        <v>4</v>
      </c>
      <c r="C3" s="8" t="s">
        <v>29</v>
      </c>
      <c r="D3" s="8" t="s">
        <v>0</v>
      </c>
      <c r="E3" s="8" t="s">
        <v>1</v>
      </c>
      <c r="F3" s="9" t="s">
        <v>2</v>
      </c>
      <c r="G3" s="9" t="s">
        <v>30</v>
      </c>
    </row>
    <row r="4" ht="20.25" customHeight="1" spans="1:7">
      <c r="A4" s="6">
        <v>1</v>
      </c>
      <c r="B4" s="10" t="s">
        <v>11</v>
      </c>
      <c r="C4" s="10">
        <v>1897</v>
      </c>
      <c r="D4" s="10">
        <v>38</v>
      </c>
      <c r="E4" s="10">
        <v>152</v>
      </c>
      <c r="F4" s="10">
        <v>285</v>
      </c>
      <c r="G4" s="10">
        <v>475</v>
      </c>
    </row>
    <row r="5" ht="20.25" customHeight="1" spans="1:7">
      <c r="A5" s="6">
        <v>2</v>
      </c>
      <c r="B5" s="10" t="s">
        <v>12</v>
      </c>
      <c r="C5" s="10">
        <v>727</v>
      </c>
      <c r="D5" s="10">
        <v>15</v>
      </c>
      <c r="E5" s="10">
        <v>58</v>
      </c>
      <c r="F5" s="10">
        <v>109</v>
      </c>
      <c r="G5" s="11">
        <v>182</v>
      </c>
    </row>
    <row r="6" ht="20.25" customHeight="1" spans="1:7">
      <c r="A6" s="6">
        <v>3</v>
      </c>
      <c r="B6" s="10" t="s">
        <v>13</v>
      </c>
      <c r="C6" s="10">
        <v>1292</v>
      </c>
      <c r="D6" s="10">
        <v>26</v>
      </c>
      <c r="E6" s="10">
        <v>103</v>
      </c>
      <c r="F6" s="10">
        <v>194</v>
      </c>
      <c r="G6" s="10">
        <v>323</v>
      </c>
    </row>
    <row r="7" ht="20.25" customHeight="1" spans="1:7">
      <c r="A7" s="6">
        <v>4</v>
      </c>
      <c r="B7" s="10" t="s">
        <v>14</v>
      </c>
      <c r="C7" s="10">
        <v>1882</v>
      </c>
      <c r="D7" s="10">
        <v>38</v>
      </c>
      <c r="E7" s="10">
        <v>151</v>
      </c>
      <c r="F7" s="10">
        <v>282</v>
      </c>
      <c r="G7" s="10">
        <v>471</v>
      </c>
    </row>
    <row r="8" ht="20.25" customHeight="1" spans="1:7">
      <c r="A8" s="6">
        <v>5</v>
      </c>
      <c r="B8" s="10" t="s">
        <v>15</v>
      </c>
      <c r="C8" s="10">
        <v>1842</v>
      </c>
      <c r="D8" s="10">
        <v>37</v>
      </c>
      <c r="E8" s="10">
        <v>147</v>
      </c>
      <c r="F8" s="10">
        <v>276</v>
      </c>
      <c r="G8" s="10">
        <v>460</v>
      </c>
    </row>
    <row r="9" ht="20.25" customHeight="1" spans="1:7">
      <c r="A9" s="6">
        <v>6</v>
      </c>
      <c r="B9" s="10" t="s">
        <v>16</v>
      </c>
      <c r="C9" s="10">
        <v>1049</v>
      </c>
      <c r="D9" s="10">
        <v>21</v>
      </c>
      <c r="E9" s="10">
        <v>84</v>
      </c>
      <c r="F9" s="10">
        <v>157</v>
      </c>
      <c r="G9" s="10">
        <v>262</v>
      </c>
    </row>
    <row r="10" ht="20.25" customHeight="1" spans="1:7">
      <c r="A10" s="6">
        <v>7</v>
      </c>
      <c r="B10" s="10" t="s">
        <v>17</v>
      </c>
      <c r="C10" s="10">
        <v>724</v>
      </c>
      <c r="D10" s="10">
        <v>15</v>
      </c>
      <c r="E10" s="10">
        <v>58</v>
      </c>
      <c r="F10" s="10">
        <v>109</v>
      </c>
      <c r="G10" s="10">
        <v>182</v>
      </c>
    </row>
    <row r="11" ht="20.25" customHeight="1" spans="1:7">
      <c r="A11" s="6">
        <v>8</v>
      </c>
      <c r="B11" s="10" t="s">
        <v>18</v>
      </c>
      <c r="C11" s="10">
        <v>273</v>
      </c>
      <c r="D11" s="10">
        <v>5</v>
      </c>
      <c r="E11" s="10">
        <v>22</v>
      </c>
      <c r="F11" s="10">
        <v>41</v>
      </c>
      <c r="G11" s="10">
        <v>68</v>
      </c>
    </row>
    <row r="12" ht="20.25" customHeight="1" spans="1:7">
      <c r="A12" s="6">
        <v>9</v>
      </c>
      <c r="B12" s="10" t="s">
        <v>19</v>
      </c>
      <c r="C12" s="12">
        <v>747</v>
      </c>
      <c r="D12" s="10">
        <v>15</v>
      </c>
      <c r="E12" s="10">
        <v>60</v>
      </c>
      <c r="F12" s="10">
        <v>112</v>
      </c>
      <c r="G12" s="10">
        <v>187</v>
      </c>
    </row>
    <row r="13" ht="20.25" customHeight="1" spans="1:7">
      <c r="A13" s="6">
        <v>10</v>
      </c>
      <c r="B13" s="10" t="s">
        <v>20</v>
      </c>
      <c r="C13" s="12">
        <v>1588</v>
      </c>
      <c r="D13" s="10">
        <v>32</v>
      </c>
      <c r="E13" s="10">
        <v>127</v>
      </c>
      <c r="F13" s="10">
        <v>238</v>
      </c>
      <c r="G13" s="10">
        <v>397</v>
      </c>
    </row>
    <row r="14" ht="20.25" customHeight="1" spans="1:7">
      <c r="A14" s="6">
        <v>11</v>
      </c>
      <c r="B14" s="10" t="s">
        <v>21</v>
      </c>
      <c r="C14" s="12">
        <v>1001</v>
      </c>
      <c r="D14" s="10">
        <v>20</v>
      </c>
      <c r="E14" s="10">
        <v>80</v>
      </c>
      <c r="F14" s="10">
        <v>150</v>
      </c>
      <c r="G14" s="10">
        <v>250</v>
      </c>
    </row>
    <row r="15" ht="20.25" customHeight="1" spans="1:7">
      <c r="A15" s="6">
        <v>12</v>
      </c>
      <c r="B15" s="10" t="s">
        <v>22</v>
      </c>
      <c r="C15" s="12">
        <v>407</v>
      </c>
      <c r="D15" s="10">
        <v>7</v>
      </c>
      <c r="E15" s="10">
        <v>34</v>
      </c>
      <c r="F15" s="10">
        <v>61</v>
      </c>
      <c r="G15" s="10">
        <v>102</v>
      </c>
    </row>
    <row r="16" ht="20.25" customHeight="1" spans="1:7">
      <c r="A16" s="6">
        <v>13</v>
      </c>
      <c r="B16" s="10" t="s">
        <v>23</v>
      </c>
      <c r="C16" s="12">
        <v>299</v>
      </c>
      <c r="D16" s="10">
        <v>6</v>
      </c>
      <c r="E16" s="10">
        <v>24</v>
      </c>
      <c r="F16" s="10">
        <v>45</v>
      </c>
      <c r="G16" s="10">
        <v>75</v>
      </c>
    </row>
    <row r="17" ht="20.25" customHeight="1" spans="1:7">
      <c r="A17" s="6">
        <v>14</v>
      </c>
      <c r="B17" s="12" t="s">
        <v>31</v>
      </c>
      <c r="C17" s="12">
        <v>196</v>
      </c>
      <c r="D17" s="12">
        <v>10</v>
      </c>
      <c r="E17" s="12">
        <v>20</v>
      </c>
      <c r="F17" s="12">
        <v>49</v>
      </c>
      <c r="G17" s="12">
        <v>79</v>
      </c>
    </row>
    <row r="18" s="1" customFormat="1" ht="20.25" customHeight="1" spans="1:7">
      <c r="A18" s="13" t="s">
        <v>24</v>
      </c>
      <c r="B18" s="6"/>
      <c r="C18" s="6">
        <v>13924</v>
      </c>
      <c r="D18" s="6">
        <v>285</v>
      </c>
      <c r="E18" s="6">
        <v>1120</v>
      </c>
      <c r="F18" s="6">
        <v>2108</v>
      </c>
      <c r="G18" s="6">
        <v>3513</v>
      </c>
    </row>
    <row r="19" ht="124" customHeight="1" spans="1:7">
      <c r="A19" s="14" t="s">
        <v>32</v>
      </c>
      <c r="B19" s="15"/>
      <c r="C19" s="15"/>
      <c r="D19" s="15"/>
      <c r="E19" s="15"/>
      <c r="F19" s="15"/>
      <c r="G19" s="15"/>
    </row>
    <row r="20" ht="12" customHeight="1"/>
  </sheetData>
  <mergeCells count="4">
    <mergeCell ref="A1:G1"/>
    <mergeCell ref="A2:B2"/>
    <mergeCell ref="A18:B18"/>
    <mergeCell ref="A19:G1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WPS_534816300</cp:lastModifiedBy>
  <dcterms:created xsi:type="dcterms:W3CDTF">2023-09-01T02:25:00Z</dcterms:created>
  <dcterms:modified xsi:type="dcterms:W3CDTF">2024-10-09T04:08:55Z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8482CF56796F4CB78462F4D949D47A22_13</vt:lpwstr>
  </property>
  <property fmtid="{D5CDD505-2E9C-101B-9397-08002B2CF9AE}" pid="3" name="KSOProductBuildVer">
    <vt:lpwstr>2052-12.1.0.18276</vt:lpwstr>
  </property>
</Properties>
</file>